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solisservices-my.sharepoint.com/personal/g_muller_uu_nl/Documents/Documents/Publication/SubmarineWeatheringModel/"/>
    </mc:Choice>
  </mc:AlternateContent>
  <xr:revisionPtr revIDLastSave="57" documentId="8_{2806DAC8-2302-4BC7-919D-71BD8ED1375B}" xr6:coauthVersionLast="47" xr6:coauthVersionMax="47" xr10:uidLastSave="{8FDAC30A-5F4A-4248-B2A2-B1B1165332D2}"/>
  <bookViews>
    <workbookView xWindow="0" yWindow="0" windowWidth="9430" windowHeight="10200" xr2:uid="{28714C5E-5CB7-42F4-8B54-F710D82EF23E}"/>
  </bookViews>
  <sheets>
    <sheet name="Data Inputs" sheetId="1" r:id="rId1"/>
    <sheet name="References"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4" i="1" l="1"/>
  <c r="C23" i="1"/>
  <c r="C19" i="1"/>
  <c r="C18" i="1"/>
  <c r="C16" i="1"/>
  <c r="C12" i="1"/>
  <c r="C10" i="1"/>
  <c r="C9" i="1"/>
  <c r="C8" i="1"/>
  <c r="C7" i="1"/>
  <c r="C6" i="1"/>
  <c r="C5" i="1"/>
</calcChain>
</file>

<file path=xl/sharedStrings.xml><?xml version="1.0" encoding="utf-8"?>
<sst xmlns="http://schemas.openxmlformats.org/spreadsheetml/2006/main" count="274" uniqueCount="156">
  <si>
    <t>Phase</t>
  </si>
  <si>
    <t>Molar mass (g/mol)</t>
  </si>
  <si>
    <t>pKsp</t>
  </si>
  <si>
    <t>Name in sit_mod.dat</t>
  </si>
  <si>
    <t>reference</t>
  </si>
  <si>
    <t>Density (g/cm3)</t>
  </si>
  <si>
    <t>reference2</t>
  </si>
  <si>
    <t>SSA (m2/g)</t>
  </si>
  <si>
    <t>reference3</t>
  </si>
  <si>
    <t>Dissolution kinetics</t>
  </si>
  <si>
    <t>Precipitation kinetics</t>
  </si>
  <si>
    <t>Quartz</t>
  </si>
  <si>
    <t>sit</t>
  </si>
  <si>
    <t>webmineral.com</t>
  </si>
  <si>
    <t>BET, Marty et al. 2015</t>
  </si>
  <si>
    <t>-</t>
  </si>
  <si>
    <t>Plagioclase</t>
  </si>
  <si>
    <t>Anorthite</t>
  </si>
  <si>
    <t>N2-BET Albite (avg &lt; 500 micrometer grain size), Brantley &amp; Mellott, 2000</t>
  </si>
  <si>
    <t>TST, Hermanska et al. 2022</t>
  </si>
  <si>
    <t>Pyroxene</t>
  </si>
  <si>
    <t>Aradottir et al. 2012</t>
  </si>
  <si>
    <t>N2-BET diopside, Brantley &amp; Mellott, 2000</t>
  </si>
  <si>
    <t>Olivine</t>
  </si>
  <si>
    <t>N2-BET Brantley &amp; Mellott, 2000</t>
  </si>
  <si>
    <t>BasalticGlass</t>
  </si>
  <si>
    <t>SiO2(am)</t>
  </si>
  <si>
    <t>sit, Composition from Oelkers &amp; Gislason 2001</t>
  </si>
  <si>
    <t>mean Clark et al. 2016</t>
  </si>
  <si>
    <t>BET, fine-grained distal volcanic ash, Riley et al. 2003</t>
  </si>
  <si>
    <t>Fe(OH)3</t>
  </si>
  <si>
    <t>sit; Mackin &amp; Aller 1984</t>
  </si>
  <si>
    <t>MnO2</t>
  </si>
  <si>
    <t>AlOH3</t>
  </si>
  <si>
    <t>gibbsite webmineral.com</t>
  </si>
  <si>
    <t>OpalA</t>
  </si>
  <si>
    <t>low value Opal, webmineral.com</t>
  </si>
  <si>
    <t>BET value of intermediate silica, van Cappellen et al. 2002</t>
  </si>
  <si>
    <t>OpalCT</t>
  </si>
  <si>
    <t>Cristobalite</t>
  </si>
  <si>
    <t>sit; mod after Yuan 2019 (Fe-Al-free L-Dt)</t>
  </si>
  <si>
    <t>BET value of old silica, van Cappellen et al. 2002</t>
  </si>
  <si>
    <t>Kaolinite</t>
  </si>
  <si>
    <t>Montmorillonite</t>
  </si>
  <si>
    <t>sit, Fe added</t>
  </si>
  <si>
    <t>Mmt</t>
  </si>
  <si>
    <t>ChloriteFeMg</t>
  </si>
  <si>
    <t>ChoriteFeMg</t>
  </si>
  <si>
    <t>Marty et al. 2015, constant normalized to 0.2% BET, that value was adapted</t>
  </si>
  <si>
    <t>Chrysotile</t>
  </si>
  <si>
    <t>phreeqc.dat</t>
  </si>
  <si>
    <t>Serpentine, Beckingham et al. 2017</t>
  </si>
  <si>
    <t>Illite</t>
  </si>
  <si>
    <t>Illite-Al</t>
  </si>
  <si>
    <t>Macht et al. 2011</t>
  </si>
  <si>
    <t>Glauconite</t>
  </si>
  <si>
    <t>sit, Composition from Handbook of Mineralogy 2001</t>
  </si>
  <si>
    <t>OrganicT</t>
  </si>
  <si>
    <t>C,N, P: Beusen et al. 2005; S, O, H: Hedges et al. 2002</t>
  </si>
  <si>
    <t>mean Hassink et al. 1999</t>
  </si>
  <si>
    <t>10% of OrganicM</t>
  </si>
  <si>
    <t>OrganicM</t>
  </si>
  <si>
    <t>Hedges et al. 2002</t>
  </si>
  <si>
    <t>fresh plankton, Reynolds, 1987</t>
  </si>
  <si>
    <t>first order + inhibition, Boudreau 1996</t>
  </si>
  <si>
    <t>Mackinawite</t>
  </si>
  <si>
    <t>first order, Wang &amp; van Cappellen 1996</t>
  </si>
  <si>
    <t>Calcite</t>
  </si>
  <si>
    <t>var. order, Sulpis et al. 2022</t>
  </si>
  <si>
    <t>Siderite</t>
  </si>
  <si>
    <t>Klajmon et al. 2017</t>
  </si>
  <si>
    <t>Ankerite</t>
  </si>
  <si>
    <t>Siderite, Klajmon et al. 2017</t>
  </si>
  <si>
    <t>Kutnahorite</t>
  </si>
  <si>
    <t>first order, Rhodochrosite, Wang &amp; van Cappellen 1996</t>
  </si>
  <si>
    <t>Hydroxy-Apatite</t>
  </si>
  <si>
    <t>Hydroxyapatite</t>
  </si>
  <si>
    <t>Luna-Zaragoza et al. 2009</t>
  </si>
  <si>
    <t>TST, Palandri &amp; Kharaka 2004</t>
  </si>
  <si>
    <t>first order, natural CaF-Apatite, Zhao et al. 2020</t>
  </si>
  <si>
    <t>Vivianite</t>
  </si>
  <si>
    <t>Abbreviation</t>
  </si>
  <si>
    <t>Qtz</t>
  </si>
  <si>
    <t>Px</t>
  </si>
  <si>
    <t>Olv</t>
  </si>
  <si>
    <t>BsG</t>
  </si>
  <si>
    <t>FeOH3</t>
  </si>
  <si>
    <t>bSi</t>
  </si>
  <si>
    <t>Opc</t>
  </si>
  <si>
    <t>Kao</t>
  </si>
  <si>
    <t>Chl</t>
  </si>
  <si>
    <t>Cry</t>
  </si>
  <si>
    <t>Ill</t>
  </si>
  <si>
    <t>Glc</t>
  </si>
  <si>
    <t>Amz</t>
  </si>
  <si>
    <t>OmT</t>
  </si>
  <si>
    <t>OmM</t>
  </si>
  <si>
    <t>Mcw</t>
  </si>
  <si>
    <t>Cal</t>
  </si>
  <si>
    <t>Sid</t>
  </si>
  <si>
    <t>Ank</t>
  </si>
  <si>
    <t>Kut</t>
  </si>
  <si>
    <t>Hap</t>
  </si>
  <si>
    <t>Vvt</t>
  </si>
  <si>
    <t>Plg</t>
  </si>
  <si>
    <t>Kfs</t>
  </si>
  <si>
    <t>Microcline</t>
  </si>
  <si>
    <t>E.Huxleyi; Honjo &amp; Erez, 1978</t>
  </si>
  <si>
    <t>TIP or PHA</t>
  </si>
  <si>
    <t>first order, Wang &amp; van Cappellen 1996 or PHA</t>
  </si>
  <si>
    <t>first order, Rhodochrosite, Wang &amp; van Cappellen 1996 or PHA</t>
  </si>
  <si>
    <t>bulk, variable order Sulpis et al. 2022 or PHA</t>
  </si>
  <si>
    <t xml:space="preserve">Al mass balance </t>
  </si>
  <si>
    <t>first-order', Raiswell &amp; Canfield 2012</t>
  </si>
  <si>
    <t>int. Anorthite - Albite</t>
  </si>
  <si>
    <t>Rhodochrosite</t>
  </si>
  <si>
    <t>sit, Mucci 2004</t>
  </si>
  <si>
    <t>sit, webmineral.com</t>
  </si>
  <si>
    <t>Fe-rich mixed layer smectite</t>
  </si>
  <si>
    <t>Smx</t>
  </si>
  <si>
    <t>HMontmorillonite-HCCa</t>
  </si>
  <si>
    <t>SmectiteMx80</t>
  </si>
  <si>
    <t>Amazon clay</t>
  </si>
  <si>
    <t>Illite-Fe2+</t>
  </si>
  <si>
    <t>AmazonClay</t>
  </si>
  <si>
    <t>Reference</t>
  </si>
  <si>
    <t>DIR (Boudreau 1996) + RC</t>
  </si>
  <si>
    <t>DMR (Boudreau 1996) + RC</t>
  </si>
  <si>
    <t>interpolated Fe-Mg</t>
  </si>
  <si>
    <r>
      <t xml:space="preserve">Aradóttir E. S. P., Sonnenthal E. L. and Jónsson H. (2012) Development and evaluation of a thermodynamic dataset for phases of interest in CO2 mineral sequestration in basaltic rocks. </t>
    </r>
    <r>
      <rPr>
        <i/>
        <sz val="11"/>
        <color theme="1"/>
        <rFont val="Calibri"/>
        <family val="2"/>
        <scheme val="minor"/>
      </rPr>
      <t>Chem. Geol.</t>
    </r>
    <r>
      <rPr>
        <sz val="11"/>
        <color theme="1"/>
        <rFont val="Calibri"/>
        <family val="2"/>
        <scheme val="minor"/>
      </rPr>
      <t xml:space="preserve"> </t>
    </r>
    <r>
      <rPr>
        <b/>
        <sz val="11"/>
        <color theme="1"/>
        <rFont val="Calibri"/>
        <family val="2"/>
        <scheme val="minor"/>
      </rPr>
      <t>304</t>
    </r>
    <r>
      <rPr>
        <sz val="11"/>
        <color theme="1"/>
        <rFont val="Calibri"/>
        <family val="2"/>
        <scheme val="minor"/>
      </rPr>
      <t>–</t>
    </r>
    <r>
      <rPr>
        <b/>
        <sz val="11"/>
        <color theme="1"/>
        <rFont val="Calibri"/>
        <family val="2"/>
        <scheme val="minor"/>
      </rPr>
      <t>305</t>
    </r>
    <r>
      <rPr>
        <sz val="11"/>
        <color theme="1"/>
        <rFont val="Calibri"/>
        <family val="2"/>
        <scheme val="minor"/>
      </rPr>
      <t>, 26–38.</t>
    </r>
  </si>
  <si>
    <r>
      <t xml:space="preserve">Beckingham L. E., Steefel C. I., Swift A. M., Voltolini M., Yang L., Anovitz L. M., Sheets J. M., Cole D. R., Kneafsey T. J., Mitnick E. H., Zhang S., Landrot G., Ajo-Franklin J. B., DePaolo D. J., Mito S. and Xue Z. (2017) Evaluation of accessible mineral surface areas for improved prediction of mineral reaction rates in porous media. </t>
    </r>
    <r>
      <rPr>
        <i/>
        <sz val="11"/>
        <color theme="1"/>
        <rFont val="Calibri"/>
        <family val="2"/>
        <scheme val="minor"/>
      </rPr>
      <t>Geochim. Cosmochim. Acta</t>
    </r>
    <r>
      <rPr>
        <sz val="11"/>
        <color theme="1"/>
        <rFont val="Calibri"/>
        <family val="2"/>
        <scheme val="minor"/>
      </rPr>
      <t xml:space="preserve"> </t>
    </r>
    <r>
      <rPr>
        <b/>
        <sz val="11"/>
        <color theme="1"/>
        <rFont val="Calibri"/>
        <family val="2"/>
        <scheme val="minor"/>
      </rPr>
      <t>205</t>
    </r>
    <r>
      <rPr>
        <sz val="11"/>
        <color theme="1"/>
        <rFont val="Calibri"/>
        <family val="2"/>
        <scheme val="minor"/>
      </rPr>
      <t>, 31–49.</t>
    </r>
  </si>
  <si>
    <r>
      <t xml:space="preserve">Beusen A. H. W., Dekkers A. L. M., Bouwman A. F., Ludwig W. and Harrison J. (2005) Estimation of global river transport of sediments and associated particulate C, N, and P. </t>
    </r>
    <r>
      <rPr>
        <i/>
        <sz val="11"/>
        <color theme="1"/>
        <rFont val="Calibri"/>
        <family val="2"/>
        <scheme val="minor"/>
      </rPr>
      <t>Global Biogeochem. Cycles</t>
    </r>
    <r>
      <rPr>
        <sz val="11"/>
        <color theme="1"/>
        <rFont val="Calibri"/>
        <family val="2"/>
        <scheme val="minor"/>
      </rPr>
      <t xml:space="preserve"> </t>
    </r>
    <r>
      <rPr>
        <b/>
        <sz val="11"/>
        <color theme="1"/>
        <rFont val="Calibri"/>
        <family val="2"/>
        <scheme val="minor"/>
      </rPr>
      <t>19</t>
    </r>
    <r>
      <rPr>
        <sz val="11"/>
        <color theme="1"/>
        <rFont val="Calibri"/>
        <family val="2"/>
        <scheme val="minor"/>
      </rPr>
      <t>.</t>
    </r>
  </si>
  <si>
    <r>
      <t xml:space="preserve">Boudreau B. (1997) </t>
    </r>
    <r>
      <rPr>
        <i/>
        <sz val="11"/>
        <color theme="1"/>
        <rFont val="Calibri"/>
        <family val="2"/>
        <scheme val="minor"/>
      </rPr>
      <t>Diagenetic models and their implementation: modelling transport and reactions in aquatic sediments</t>
    </r>
    <r>
      <rPr>
        <sz val="11"/>
        <color theme="1"/>
        <rFont val="Calibri"/>
        <family val="2"/>
        <scheme val="minor"/>
      </rPr>
      <t>., Springer.</t>
    </r>
  </si>
  <si>
    <r>
      <t xml:space="preserve">Brantley S. L. and Mellott N. P. (2000) Surface area and porosity of primary silicate minerals. </t>
    </r>
    <r>
      <rPr>
        <i/>
        <sz val="11"/>
        <color theme="1"/>
        <rFont val="Calibri"/>
        <family val="2"/>
        <scheme val="minor"/>
      </rPr>
      <t>Am. Mineral.</t>
    </r>
    <r>
      <rPr>
        <sz val="11"/>
        <color theme="1"/>
        <rFont val="Calibri"/>
        <family val="2"/>
        <scheme val="minor"/>
      </rPr>
      <t xml:space="preserve"> </t>
    </r>
    <r>
      <rPr>
        <b/>
        <sz val="11"/>
        <color theme="1"/>
        <rFont val="Calibri"/>
        <family val="2"/>
        <scheme val="minor"/>
      </rPr>
      <t>85</t>
    </r>
    <r>
      <rPr>
        <sz val="11"/>
        <color theme="1"/>
        <rFont val="Calibri"/>
        <family val="2"/>
        <scheme val="minor"/>
      </rPr>
      <t>, 1767–1783.</t>
    </r>
  </si>
  <si>
    <r>
      <t xml:space="preserve">Van Cappellen P., Dixit S. and van Beusekom J. (2002) Biogenic silica dissolution in the oceans: Reconciling experimental and field-based dissolution rates. </t>
    </r>
    <r>
      <rPr>
        <i/>
        <sz val="11"/>
        <color theme="1"/>
        <rFont val="Calibri"/>
        <family val="2"/>
        <scheme val="minor"/>
      </rPr>
      <t>Global Biogeochem. Cycles</t>
    </r>
    <r>
      <rPr>
        <sz val="11"/>
        <color theme="1"/>
        <rFont val="Calibri"/>
        <family val="2"/>
        <scheme val="minor"/>
      </rPr>
      <t xml:space="preserve"> </t>
    </r>
    <r>
      <rPr>
        <b/>
        <sz val="11"/>
        <color theme="1"/>
        <rFont val="Calibri"/>
        <family val="2"/>
        <scheme val="minor"/>
      </rPr>
      <t>16</t>
    </r>
    <r>
      <rPr>
        <sz val="11"/>
        <color theme="1"/>
        <rFont val="Calibri"/>
        <family val="2"/>
        <scheme val="minor"/>
      </rPr>
      <t>, 23-1-23–10.</t>
    </r>
  </si>
  <si>
    <r>
      <t xml:space="preserve">Clark A. N., Lesher C. E., Jacobsen S. D. and Wang Y. (2016) Anomalous density and elastic properties of basalt at high pressure: Reevaluating of the effect of melt fraction on seismic velocity in the Earth’s crust and upper mantle Alisha. </t>
    </r>
    <r>
      <rPr>
        <i/>
        <sz val="11"/>
        <color theme="1"/>
        <rFont val="Calibri"/>
        <family val="2"/>
        <scheme val="minor"/>
      </rPr>
      <t>J. Geophys. Res. Solid Earth</t>
    </r>
    <r>
      <rPr>
        <sz val="11"/>
        <color theme="1"/>
        <rFont val="Calibri"/>
        <family val="2"/>
        <scheme val="minor"/>
      </rPr>
      <t xml:space="preserve"> </t>
    </r>
    <r>
      <rPr>
        <b/>
        <sz val="11"/>
        <color theme="1"/>
        <rFont val="Calibri"/>
        <family val="2"/>
        <scheme val="minor"/>
      </rPr>
      <t>121</t>
    </r>
    <r>
      <rPr>
        <sz val="11"/>
        <color theme="1"/>
        <rFont val="Calibri"/>
        <family val="2"/>
        <scheme val="minor"/>
      </rPr>
      <t>, 4232–4248.</t>
    </r>
  </si>
  <si>
    <r>
      <t xml:space="preserve">Hassink J., Whitmore A. P. and Kuba J. (1997) Size and density fractionation of soil organic matter and the physical capacity of soils to protect organic matter. </t>
    </r>
    <r>
      <rPr>
        <i/>
        <sz val="11"/>
        <color theme="1"/>
        <rFont val="Calibri"/>
        <family val="2"/>
        <scheme val="minor"/>
      </rPr>
      <t>Eur. J. Agron.</t>
    </r>
    <r>
      <rPr>
        <sz val="11"/>
        <color theme="1"/>
        <rFont val="Calibri"/>
        <family val="2"/>
        <scheme val="minor"/>
      </rPr>
      <t xml:space="preserve"> </t>
    </r>
    <r>
      <rPr>
        <b/>
        <sz val="11"/>
        <color theme="1"/>
        <rFont val="Calibri"/>
        <family val="2"/>
        <scheme val="minor"/>
      </rPr>
      <t>7</t>
    </r>
    <r>
      <rPr>
        <sz val="11"/>
        <color theme="1"/>
        <rFont val="Calibri"/>
        <family val="2"/>
        <scheme val="minor"/>
      </rPr>
      <t>, 189–199.</t>
    </r>
  </si>
  <si>
    <r>
      <t xml:space="preserve">Hedges J. J., Baldock J. A., Gélinas Y., Lee C., Peterson M. L. and Wakeham S. G. (2002) The biochemical and elemental compositions of marine plankton : A NMR perspective. </t>
    </r>
    <r>
      <rPr>
        <i/>
        <sz val="11"/>
        <color theme="1"/>
        <rFont val="Calibri"/>
        <family val="2"/>
        <scheme val="minor"/>
      </rPr>
      <t>Mar. Chem.</t>
    </r>
    <r>
      <rPr>
        <sz val="11"/>
        <color theme="1"/>
        <rFont val="Calibri"/>
        <family val="2"/>
        <scheme val="minor"/>
      </rPr>
      <t xml:space="preserve"> </t>
    </r>
    <r>
      <rPr>
        <b/>
        <sz val="11"/>
        <color theme="1"/>
        <rFont val="Calibri"/>
        <family val="2"/>
        <scheme val="minor"/>
      </rPr>
      <t>78</t>
    </r>
    <r>
      <rPr>
        <sz val="11"/>
        <color theme="1"/>
        <rFont val="Calibri"/>
        <family val="2"/>
        <scheme val="minor"/>
      </rPr>
      <t>, 47–63.</t>
    </r>
  </si>
  <si>
    <r>
      <t xml:space="preserve">Heřmanská M., Voigt M. J., Marieni C., Declercq J. and Oelkers E. H. (2022) A comprehensive and internally consistent mineral dissolution rate database: Part I: Primary silicate minerals and glasses. </t>
    </r>
    <r>
      <rPr>
        <i/>
        <sz val="11"/>
        <color theme="1"/>
        <rFont val="Calibri"/>
        <family val="2"/>
        <scheme val="minor"/>
      </rPr>
      <t>Chem. Geol.</t>
    </r>
    <r>
      <rPr>
        <sz val="11"/>
        <color theme="1"/>
        <rFont val="Calibri"/>
        <family val="2"/>
        <scheme val="minor"/>
      </rPr>
      <t xml:space="preserve"> </t>
    </r>
    <r>
      <rPr>
        <b/>
        <sz val="11"/>
        <color theme="1"/>
        <rFont val="Calibri"/>
        <family val="2"/>
        <scheme val="minor"/>
      </rPr>
      <t>597</t>
    </r>
    <r>
      <rPr>
        <sz val="11"/>
        <color theme="1"/>
        <rFont val="Calibri"/>
        <family val="2"/>
        <scheme val="minor"/>
      </rPr>
      <t>.</t>
    </r>
  </si>
  <si>
    <r>
      <t xml:space="preserve">Honjo S. and Erez J. (1978) Dissolution rates of calcium carbonate in the deep ocean: an in situ experiment in the North Atlantic Ocean. </t>
    </r>
    <r>
      <rPr>
        <i/>
        <sz val="11"/>
        <color theme="1"/>
        <rFont val="Calibri"/>
        <family val="2"/>
        <scheme val="minor"/>
      </rPr>
      <t>Earth Planet. Sci. Lett.</t>
    </r>
    <r>
      <rPr>
        <sz val="11"/>
        <color theme="1"/>
        <rFont val="Calibri"/>
        <family val="2"/>
        <scheme val="minor"/>
      </rPr>
      <t xml:space="preserve"> </t>
    </r>
    <r>
      <rPr>
        <b/>
        <sz val="11"/>
        <color theme="1"/>
        <rFont val="Calibri"/>
        <family val="2"/>
        <scheme val="minor"/>
      </rPr>
      <t>40</t>
    </r>
    <r>
      <rPr>
        <sz val="11"/>
        <color theme="1"/>
        <rFont val="Calibri"/>
        <family val="2"/>
        <scheme val="minor"/>
      </rPr>
      <t>, 287–300.</t>
    </r>
  </si>
  <si>
    <r>
      <t xml:space="preserve">Klajmon M., Havlová V., Červinka R., Mendoza A., Franců J., Berenblyum R. and Arild O. (2017) REPP-CO2: Equilibrium Modelling of CO2-Rock-Brine Systems. </t>
    </r>
    <r>
      <rPr>
        <i/>
        <sz val="11"/>
        <color theme="1"/>
        <rFont val="Calibri"/>
        <family val="2"/>
        <scheme val="minor"/>
      </rPr>
      <t>Energy Procedia</t>
    </r>
    <r>
      <rPr>
        <sz val="11"/>
        <color theme="1"/>
        <rFont val="Calibri"/>
        <family val="2"/>
        <scheme val="minor"/>
      </rPr>
      <t xml:space="preserve"> </t>
    </r>
    <r>
      <rPr>
        <b/>
        <sz val="11"/>
        <color theme="1"/>
        <rFont val="Calibri"/>
        <family val="2"/>
        <scheme val="minor"/>
      </rPr>
      <t>114</t>
    </r>
    <r>
      <rPr>
        <sz val="11"/>
        <color theme="1"/>
        <rFont val="Calibri"/>
        <family val="2"/>
        <scheme val="minor"/>
      </rPr>
      <t>, 3364–3373.</t>
    </r>
  </si>
  <si>
    <t>Luna-zaragoza D., Teresita E., Guzman R. and Reyes R. (2009) Surface and Physicochemical Characterization of Phosphates Vivianite , Surface and Physicochemical Characterization of Phosphates.</t>
  </si>
  <si>
    <r>
      <t xml:space="preserve">Macht F., Eusterhues K., Johanna G. and Uwe K. (2011) Applied Clay Science Speci fi c surface area of clay minerals : Comparison between atomic force microscopy measurements and bulk-gas ( N 2 ) and -liquid ( EGME ) adsorption methods. </t>
    </r>
    <r>
      <rPr>
        <i/>
        <sz val="11"/>
        <color theme="1"/>
        <rFont val="Calibri"/>
        <family val="2"/>
        <scheme val="minor"/>
      </rPr>
      <t>Appl. Clay Sci.</t>
    </r>
    <r>
      <rPr>
        <sz val="11"/>
        <color theme="1"/>
        <rFont val="Calibri"/>
        <family val="2"/>
        <scheme val="minor"/>
      </rPr>
      <t xml:space="preserve"> </t>
    </r>
    <r>
      <rPr>
        <b/>
        <sz val="11"/>
        <color theme="1"/>
        <rFont val="Calibri"/>
        <family val="2"/>
        <scheme val="minor"/>
      </rPr>
      <t>53</t>
    </r>
    <r>
      <rPr>
        <sz val="11"/>
        <color theme="1"/>
        <rFont val="Calibri"/>
        <family val="2"/>
        <scheme val="minor"/>
      </rPr>
      <t>, 20–26.</t>
    </r>
  </si>
  <si>
    <r>
      <t xml:space="preserve">Mackin J. E. and Aller R. C. (1984) Dissolved Al in sediments and waters of the East China Sea: Implications for authigenic mineral formation. </t>
    </r>
    <r>
      <rPr>
        <i/>
        <sz val="11"/>
        <color theme="1"/>
        <rFont val="Calibri"/>
        <family val="2"/>
        <scheme val="minor"/>
      </rPr>
      <t>Geochim. Cosmochim. Acta</t>
    </r>
    <r>
      <rPr>
        <sz val="11"/>
        <color theme="1"/>
        <rFont val="Calibri"/>
        <family val="2"/>
        <scheme val="minor"/>
      </rPr>
      <t xml:space="preserve"> </t>
    </r>
    <r>
      <rPr>
        <b/>
        <sz val="11"/>
        <color theme="1"/>
        <rFont val="Calibri"/>
        <family val="2"/>
        <scheme val="minor"/>
      </rPr>
      <t>48</t>
    </r>
    <r>
      <rPr>
        <sz val="11"/>
        <color theme="1"/>
        <rFont val="Calibri"/>
        <family val="2"/>
        <scheme val="minor"/>
      </rPr>
      <t>, 281–297.</t>
    </r>
  </si>
  <si>
    <r>
      <t xml:space="preserve">Marty N. C. M., Claret F., Lassin A., Tremosa J., Blanc P., Madé B., Giffaut E., Cochepin B. and Tournassat C. (2015) A database of dissolution and precipitation rates for clay-rocks minerals. </t>
    </r>
    <r>
      <rPr>
        <i/>
        <sz val="11"/>
        <color theme="1"/>
        <rFont val="Calibri"/>
        <family val="2"/>
        <scheme val="minor"/>
      </rPr>
      <t>Appl. Geochemistry</t>
    </r>
    <r>
      <rPr>
        <sz val="11"/>
        <color theme="1"/>
        <rFont val="Calibri"/>
        <family val="2"/>
        <scheme val="minor"/>
      </rPr>
      <t xml:space="preserve"> </t>
    </r>
    <r>
      <rPr>
        <b/>
        <sz val="11"/>
        <color theme="1"/>
        <rFont val="Calibri"/>
        <family val="2"/>
        <scheme val="minor"/>
      </rPr>
      <t>55</t>
    </r>
    <r>
      <rPr>
        <sz val="11"/>
        <color theme="1"/>
        <rFont val="Calibri"/>
        <family val="2"/>
        <scheme val="minor"/>
      </rPr>
      <t>, 108–118.</t>
    </r>
  </si>
  <si>
    <r>
      <t xml:space="preserve">Michalopoulos P. and Aller R. C. (1995) Rapid clay mineral formation in Amazon delta sediments: Reverse weathering and oceanic elemental cycles. </t>
    </r>
    <r>
      <rPr>
        <i/>
        <sz val="11"/>
        <color theme="1"/>
        <rFont val="Calibri"/>
        <family val="2"/>
        <scheme val="minor"/>
      </rPr>
      <t>Science (80-. ).</t>
    </r>
    <r>
      <rPr>
        <sz val="11"/>
        <color theme="1"/>
        <rFont val="Calibri"/>
        <family val="2"/>
        <scheme val="minor"/>
      </rPr>
      <t xml:space="preserve"> </t>
    </r>
    <r>
      <rPr>
        <b/>
        <sz val="11"/>
        <color theme="1"/>
        <rFont val="Calibri"/>
        <family val="2"/>
        <scheme val="minor"/>
      </rPr>
      <t>270</t>
    </r>
    <r>
      <rPr>
        <sz val="11"/>
        <color theme="1"/>
        <rFont val="Calibri"/>
        <family val="2"/>
        <scheme val="minor"/>
      </rPr>
      <t>, 614–617.</t>
    </r>
  </si>
  <si>
    <r>
      <t xml:space="preserve">Mucci A. (2004) The behavior of mixed Ca-Mn carbonates in water and seawater: Controls of manganese concentrations in marine porewaters. </t>
    </r>
    <r>
      <rPr>
        <i/>
        <sz val="11"/>
        <color theme="1"/>
        <rFont val="Calibri"/>
        <family val="2"/>
        <scheme val="minor"/>
      </rPr>
      <t>Aquat. Geochemistry</t>
    </r>
    <r>
      <rPr>
        <sz val="11"/>
        <color theme="1"/>
        <rFont val="Calibri"/>
        <family val="2"/>
        <scheme val="minor"/>
      </rPr>
      <t xml:space="preserve"> </t>
    </r>
    <r>
      <rPr>
        <b/>
        <sz val="11"/>
        <color theme="1"/>
        <rFont val="Calibri"/>
        <family val="2"/>
        <scheme val="minor"/>
      </rPr>
      <t>10</t>
    </r>
    <r>
      <rPr>
        <sz val="11"/>
        <color theme="1"/>
        <rFont val="Calibri"/>
        <family val="2"/>
        <scheme val="minor"/>
      </rPr>
      <t>, 139–169.</t>
    </r>
  </si>
  <si>
    <r>
      <t xml:space="preserve">Oelkers E. H. and Gislason S. R. (2001) The mechanism, rates and consequences of basaltic glass dissolution: I. An experimental study of the dissolution rates of basaltic glass as a function of aqueous Al, Si and oxalic acid concentration at 25°C and pH = 3 and 11. </t>
    </r>
    <r>
      <rPr>
        <i/>
        <sz val="11"/>
        <color theme="1"/>
        <rFont val="Calibri"/>
        <family val="2"/>
        <scheme val="minor"/>
      </rPr>
      <t>Geochim. Cosmochim. Acta</t>
    </r>
    <r>
      <rPr>
        <sz val="11"/>
        <color theme="1"/>
        <rFont val="Calibri"/>
        <family val="2"/>
        <scheme val="minor"/>
      </rPr>
      <t>, 3671–3681.</t>
    </r>
  </si>
  <si>
    <r>
      <t xml:space="preserve">Palandri J. L. and Kharaka Y. K. (2004) </t>
    </r>
    <r>
      <rPr>
        <i/>
        <sz val="11"/>
        <color theme="1"/>
        <rFont val="Calibri"/>
        <family val="2"/>
        <scheme val="minor"/>
      </rPr>
      <t>A Compilation of Rate Parameters of Water-Mineral Interaction Kinetics for Application to Geochemical Modeling</t>
    </r>
    <r>
      <rPr>
        <sz val="11"/>
        <color theme="1"/>
        <rFont val="Calibri"/>
        <family val="2"/>
        <scheme val="minor"/>
      </rPr>
      <t>.,</t>
    </r>
  </si>
  <si>
    <r>
      <t xml:space="preserve">Raiswell R. and Canfield D. E. (2012) The Iron Biogeochemical Cycle Past and Present. </t>
    </r>
    <r>
      <rPr>
        <i/>
        <sz val="11"/>
        <color theme="1"/>
        <rFont val="Calibri"/>
        <family val="2"/>
        <scheme val="minor"/>
      </rPr>
      <t>Geochemical Perspect.</t>
    </r>
    <r>
      <rPr>
        <sz val="11"/>
        <color theme="1"/>
        <rFont val="Calibri"/>
        <family val="2"/>
        <scheme val="minor"/>
      </rPr>
      <t xml:space="preserve"> </t>
    </r>
    <r>
      <rPr>
        <b/>
        <sz val="11"/>
        <color theme="1"/>
        <rFont val="Calibri"/>
        <family val="2"/>
        <scheme val="minor"/>
      </rPr>
      <t>1</t>
    </r>
    <r>
      <rPr>
        <sz val="11"/>
        <color theme="1"/>
        <rFont val="Calibri"/>
        <family val="2"/>
        <scheme val="minor"/>
      </rPr>
      <t>, 232.</t>
    </r>
  </si>
  <si>
    <r>
      <t xml:space="preserve">Reynolds C. S. (1987) Cyanobacterial Water-Blooms. In </t>
    </r>
    <r>
      <rPr>
        <i/>
        <sz val="11"/>
        <color theme="1"/>
        <rFont val="Calibri"/>
        <family val="2"/>
        <scheme val="minor"/>
      </rPr>
      <t>Advances in Botanical Research</t>
    </r>
    <r>
      <rPr>
        <sz val="11"/>
        <color theme="1"/>
        <rFont val="Calibri"/>
        <family val="2"/>
        <scheme val="minor"/>
      </rPr>
      <t xml:space="preserve"> Academic Press Inc., London.</t>
    </r>
  </si>
  <si>
    <r>
      <t xml:space="preserve">Riley C. M., Rose W. I. and Bluth G. J. S. (2003) Quantitative shape measurements of distal volcanic ash. </t>
    </r>
    <r>
      <rPr>
        <i/>
        <sz val="11"/>
        <color theme="1"/>
        <rFont val="Calibri"/>
        <family val="2"/>
        <scheme val="minor"/>
      </rPr>
      <t>J. Geophys. Res. Solid Earth</t>
    </r>
    <r>
      <rPr>
        <sz val="11"/>
        <color theme="1"/>
        <rFont val="Calibri"/>
        <family val="2"/>
        <scheme val="minor"/>
      </rPr>
      <t xml:space="preserve"> </t>
    </r>
    <r>
      <rPr>
        <b/>
        <sz val="11"/>
        <color theme="1"/>
        <rFont val="Calibri"/>
        <family val="2"/>
        <scheme val="minor"/>
      </rPr>
      <t>108</t>
    </r>
    <r>
      <rPr>
        <sz val="11"/>
        <color theme="1"/>
        <rFont val="Calibri"/>
        <family val="2"/>
        <scheme val="minor"/>
      </rPr>
      <t>, 1–15.</t>
    </r>
  </si>
  <si>
    <r>
      <t xml:space="preserve">Sulpis O., Humphreys M. P., Wilhelmus M. M., Carroll D., Berelson W. M., Menemenlis D., Middelburg J. J. and Adkins J. F. (2022) RADIv1: a non-steady-state early diagenetic model for ocean sediments in Julia and MATLAB/GNU Octave. </t>
    </r>
    <r>
      <rPr>
        <i/>
        <sz val="11"/>
        <color theme="1"/>
        <rFont val="Calibri"/>
        <family val="2"/>
        <scheme val="minor"/>
      </rPr>
      <t>Geosci. Model Dev.</t>
    </r>
    <r>
      <rPr>
        <sz val="11"/>
        <color theme="1"/>
        <rFont val="Calibri"/>
        <family val="2"/>
        <scheme val="minor"/>
      </rPr>
      <t xml:space="preserve"> </t>
    </r>
    <r>
      <rPr>
        <b/>
        <sz val="11"/>
        <color theme="1"/>
        <rFont val="Calibri"/>
        <family val="2"/>
        <scheme val="minor"/>
      </rPr>
      <t>15</t>
    </r>
    <r>
      <rPr>
        <sz val="11"/>
        <color theme="1"/>
        <rFont val="Calibri"/>
        <family val="2"/>
        <scheme val="minor"/>
      </rPr>
      <t>, 2105–2131.</t>
    </r>
  </si>
  <si>
    <r>
      <t xml:space="preserve">Wang Y. and Cappellen P. van (1996) A multicomponent reactive transport model of early diagenesis: Application to redox cycling in coastal marine sediments. </t>
    </r>
    <r>
      <rPr>
        <i/>
        <sz val="11"/>
        <color theme="1"/>
        <rFont val="Calibri"/>
        <family val="2"/>
        <scheme val="minor"/>
      </rPr>
      <t>Geochim. Cosmochim. Acta</t>
    </r>
    <r>
      <rPr>
        <sz val="11"/>
        <color theme="1"/>
        <rFont val="Calibri"/>
        <family val="2"/>
        <scheme val="minor"/>
      </rPr>
      <t xml:space="preserve"> </t>
    </r>
    <r>
      <rPr>
        <b/>
        <sz val="11"/>
        <color theme="1"/>
        <rFont val="Calibri"/>
        <family val="2"/>
        <scheme val="minor"/>
      </rPr>
      <t>60</t>
    </r>
    <r>
      <rPr>
        <sz val="11"/>
        <color theme="1"/>
        <rFont val="Calibri"/>
        <family val="2"/>
        <scheme val="minor"/>
      </rPr>
      <t>, 2993–3014.</t>
    </r>
  </si>
  <si>
    <r>
      <t xml:space="preserve">Yuan P., Liu D., Zhou Junming, Tian Q., Song Y., Wei H., Wang S., Zhou Jieyu, Deng L. and Du P. (2019) Identification of the occurrence of minor elements in the structure of diatomaceous opal using FIB and TEM-EDS. </t>
    </r>
    <r>
      <rPr>
        <i/>
        <sz val="11"/>
        <color theme="1"/>
        <rFont val="Calibri"/>
        <family val="2"/>
        <scheme val="minor"/>
      </rPr>
      <t>Am. Mineral.</t>
    </r>
    <r>
      <rPr>
        <sz val="11"/>
        <color theme="1"/>
        <rFont val="Calibri"/>
        <family val="2"/>
        <scheme val="minor"/>
      </rPr>
      <t xml:space="preserve"> </t>
    </r>
    <r>
      <rPr>
        <b/>
        <sz val="11"/>
        <color theme="1"/>
        <rFont val="Calibri"/>
        <family val="2"/>
        <scheme val="minor"/>
      </rPr>
      <t>104</t>
    </r>
    <r>
      <rPr>
        <sz val="11"/>
        <color theme="1"/>
        <rFont val="Calibri"/>
        <family val="2"/>
        <scheme val="minor"/>
      </rPr>
      <t>, 1323–1335.</t>
    </r>
  </si>
  <si>
    <r>
      <t xml:space="preserve">Zhao M., Zhang S., Tarhan L. G., Reinhard C. T. and Planavsky N. (2020) The role of calcium in regulating marine phosphorus burial and atmospheric oxygenation. </t>
    </r>
    <r>
      <rPr>
        <i/>
        <sz val="11"/>
        <color theme="1"/>
        <rFont val="Calibri"/>
        <family val="2"/>
        <scheme val="minor"/>
      </rPr>
      <t>Nat. Commun.</t>
    </r>
    <r>
      <rPr>
        <sz val="11"/>
        <color theme="1"/>
        <rFont val="Calibri"/>
        <family val="2"/>
        <scheme val="minor"/>
      </rPr>
      <t xml:space="preserve"> </t>
    </r>
    <r>
      <rPr>
        <b/>
        <sz val="11"/>
        <color theme="1"/>
        <rFont val="Calibri"/>
        <family val="2"/>
        <scheme val="minor"/>
      </rPr>
      <t>11</t>
    </r>
    <r>
      <rPr>
        <sz val="11"/>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</si>
</sst>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0.0000"/>
  </numFmts>
  <fonts count="7" x14ac:knownFonts="1">
    <font>
      <sz val="11"/>
      <color theme="1"/>
      <name val="Calibri"/>
      <family val="2"/>
      <scheme val="minor"/>
    </font>
    <font>
      <b/>
      <sz val="11"/>
      <color theme="1"/>
      <name val="Calibri"/>
      <family val="2"/>
      <scheme val="minor"/>
    </font>
    <font>
      <sz val="8"/>
      <color rgb="FF000000"/>
      <name val="Arial"/>
      <family val="2"/>
    </font>
    <font>
      <b/>
      <sz val="11"/>
      <name val="Calibri"/>
      <family val="2"/>
      <scheme val="minor"/>
    </font>
    <font>
      <sz val="11"/>
      <name val="Calibri"/>
      <family val="2"/>
      <scheme val="minor"/>
    </font>
    <font>
      <sz val="8"/>
      <name val="Calibri"/>
      <family val="2"/>
      <scheme val="minor"/>
    </font>
    <font>
      <i/>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2" fillId="0" borderId="0" xfId="0" applyFont="1"/>
    <xf numFmtId="0" fontId="0" fillId="0" borderId="0" xfId="0" quotePrefix="1"/>
    <xf numFmtId="0" fontId="3" fillId="0" borderId="0" xfId="0" applyFont="1"/>
    <xf numFmtId="0" fontId="4" fillId="0" borderId="0" xfId="0" applyFont="1"/>
    <xf numFmtId="165" fontId="2" fillId="0" borderId="0" xfId="0" applyNumberFormat="1" applyFont="1"/>
    <xf numFmtId="0" fontId="0" fillId="0" borderId="0" xfId="0" applyAlignment="1">
      <alignment horizontal="left" vertical="center" indent="3"/>
    </xf>
  </cellXfs>
  <cellStyles count="1">
    <cellStyle name="Normal" xfId="0" builtinId="0"/>
  </cellStyles>
  <dxfs count="5">
    <dxf>
      <font>
        <b val="0"/>
        <i val="0"/>
        <strike val="0"/>
        <condense val="0"/>
        <extend val="0"/>
        <outline val="0"/>
        <shadow val="0"/>
        <u val="none"/>
        <vertAlign val="baseline"/>
        <sz val="8"/>
        <color rgb="FF000000"/>
        <name val="Arial"/>
        <family val="2"/>
        <scheme val="none"/>
      </font>
    </dxf>
    <dxf>
      <font>
        <b val="0"/>
        <i val="0"/>
        <strike val="0"/>
        <condense val="0"/>
        <extend val="0"/>
        <outline val="0"/>
        <shadow val="0"/>
        <u val="none"/>
        <vertAlign val="baseline"/>
        <sz val="8"/>
        <color rgb="FF000000"/>
        <name val="Arial"/>
        <family val="2"/>
        <scheme val="none"/>
      </font>
    </dxf>
    <dxf>
      <font>
        <b/>
        <i val="0"/>
        <strike val="0"/>
        <condense val="0"/>
        <extend val="0"/>
        <outline val="0"/>
        <shadow val="0"/>
        <u val="none"/>
        <vertAlign val="baseline"/>
        <sz val="11"/>
        <color theme="1"/>
        <name val="Calibri"/>
        <family val="2"/>
        <scheme val="minor"/>
      </font>
    </dxf>
    <dxf>
      <font>
        <b/>
        <i val="0"/>
        <strike val="0"/>
        <condense val="0"/>
        <extend val="0"/>
        <outline val="0"/>
        <shadow val="0"/>
        <u val="none"/>
        <vertAlign val="baseline"/>
        <sz val="11"/>
        <color theme="1"/>
        <name val="Calibri"/>
        <family val="2"/>
        <scheme val="minor"/>
      </font>
    </dxf>
    <dxf>
      <font>
        <b/>
        <i val="0"/>
        <strike val="0"/>
        <condense val="0"/>
        <extend val="0"/>
        <outline val="0"/>
        <shadow val="0"/>
        <u val="none"/>
        <vertAlign val="baseline"/>
        <sz val="11"/>
        <color theme="1"/>
        <name val="Calibri"/>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2930248-2982-459D-A8E7-611BE1D7BB3A}" name="Table22" displayName="Table22" ref="A1:L29" totalsRowShown="0" headerRowDxfId="4">
  <autoFilter ref="A1:L29" xr:uid="{F2930248-2982-459D-A8E7-611BE1D7BB3A}"/>
  <tableColumns count="12">
    <tableColumn id="1" xr3:uid="{A9D353E9-20D1-411E-8EBA-DC2E4C654D0C}" name="Phase" dataDxfId="3"/>
    <tableColumn id="12" xr3:uid="{21A64C40-4AFC-4D63-B288-0EBC3A928518}" name="Abbreviation" dataDxfId="2"/>
    <tableColumn id="2" xr3:uid="{D30CDD96-7F55-4A9E-B999-32A4E92F4C02}" name="Molar mass (g/mol)" dataDxfId="1"/>
    <tableColumn id="3" xr3:uid="{8F497D1C-2036-468F-A5CE-CDB245B78B73}" name="pKsp"/>
    <tableColumn id="4" xr3:uid="{F46F464B-5E28-43C0-897F-A48234E02BA7}" name="Name in sit_mod.dat"/>
    <tableColumn id="5" xr3:uid="{344EED49-C26A-461F-8542-A379B8F8DF74}" name="reference"/>
    <tableColumn id="6" xr3:uid="{84336EC5-379F-414B-96C2-A0A9728848F2}" name="Density (g/cm3)" dataDxfId="0"/>
    <tableColumn id="7" xr3:uid="{ED8B1B70-DC6C-433F-9530-9CE138B34691}" name="reference2"/>
    <tableColumn id="8" xr3:uid="{AC6D6265-445A-4324-A138-2FB791A21CEA}" name="SSA (m2/g)"/>
    <tableColumn id="9" xr3:uid="{BEF8B063-3795-4E72-B81E-AEF606FE5FF5}" name="reference3"/>
    <tableColumn id="10" xr3:uid="{CD27D55B-6C19-42AA-9761-56AF88808C58}" name="Dissolution kinetics"/>
    <tableColumn id="11" xr3:uid="{1685E523-4B17-48C2-A165-4E70E5A7E334}" name="Precipitation kinetics"/>
  </tableColumns>
  <tableStyleInfo name="TableStyleLight1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96DDC-1543-4BB1-9244-25D67280114C}">
  <dimension ref="A1:L29"/>
  <sheetViews>
    <sheetView tabSelected="1" zoomScale="51" zoomScaleNormal="304" workbookViewId="0">
      <selection activeCell="J7" sqref="J7"/>
    </sheetView>
  </sheetViews>
  <sheetFormatPr defaultColWidth="10.81640625" defaultRowHeight="14.5" x14ac:dyDescent="0.35"/>
  <cols>
    <col min="8" max="8" width="32.26953125" customWidth="1"/>
    <col min="10" max="10" width="65.1796875" customWidth="1"/>
    <col min="11" max="11" width="50" customWidth="1"/>
    <col min="12" max="12" width="55.54296875" customWidth="1"/>
  </cols>
  <sheetData>
    <row r="1" spans="1:12" x14ac:dyDescent="0.35">
      <c r="A1" s="1" t="s">
        <v>0</v>
      </c>
      <c r="B1" s="1" t="s">
        <v>81</v>
      </c>
      <c r="C1" s="1" t="s">
        <v>1</v>
      </c>
      <c r="D1" s="1" t="s">
        <v>2</v>
      </c>
      <c r="E1" s="1" t="s">
        <v>3</v>
      </c>
      <c r="F1" s="1" t="s">
        <v>4</v>
      </c>
      <c r="G1" s="1" t="s">
        <v>5</v>
      </c>
      <c r="H1" s="1" t="s">
        <v>6</v>
      </c>
      <c r="I1" s="1" t="s">
        <v>7</v>
      </c>
      <c r="J1" s="1" t="s">
        <v>8</v>
      </c>
      <c r="K1" s="1" t="s">
        <v>9</v>
      </c>
      <c r="L1" s="1" t="s">
        <v>10</v>
      </c>
    </row>
    <row r="2" spans="1:12" x14ac:dyDescent="0.35">
      <c r="A2" s="1" t="s">
        <v>11</v>
      </c>
      <c r="B2" s="1" t="s">
        <v>82</v>
      </c>
      <c r="C2" s="2">
        <v>60.08</v>
      </c>
      <c r="E2" t="s">
        <v>11</v>
      </c>
      <c r="F2" t="s">
        <v>12</v>
      </c>
      <c r="G2">
        <v>2.62</v>
      </c>
      <c r="H2" t="s">
        <v>13</v>
      </c>
      <c r="I2">
        <v>0.05</v>
      </c>
      <c r="J2" t="s">
        <v>14</v>
      </c>
      <c r="K2" t="s">
        <v>19</v>
      </c>
      <c r="L2" t="s">
        <v>15</v>
      </c>
    </row>
    <row r="3" spans="1:12" x14ac:dyDescent="0.35">
      <c r="A3" s="1" t="s">
        <v>16</v>
      </c>
      <c r="B3" s="1" t="s">
        <v>104</v>
      </c>
      <c r="C3" s="2">
        <v>277.41000000000003</v>
      </c>
      <c r="D3" t="s">
        <v>114</v>
      </c>
      <c r="E3" t="s">
        <v>17</v>
      </c>
      <c r="F3" t="s">
        <v>12</v>
      </c>
      <c r="G3">
        <v>2.73</v>
      </c>
      <c r="H3" t="s">
        <v>13</v>
      </c>
      <c r="I3">
        <v>0.11899999999999999</v>
      </c>
      <c r="J3" t="s">
        <v>18</v>
      </c>
      <c r="K3" t="s">
        <v>19</v>
      </c>
      <c r="L3" t="s">
        <v>15</v>
      </c>
    </row>
    <row r="4" spans="1:12" x14ac:dyDescent="0.35">
      <c r="A4" s="1" t="s">
        <v>106</v>
      </c>
      <c r="B4" s="1" t="s">
        <v>105</v>
      </c>
      <c r="C4" s="2">
        <v>278.33</v>
      </c>
      <c r="E4" t="s">
        <v>106</v>
      </c>
      <c r="F4" t="s">
        <v>12</v>
      </c>
      <c r="G4" s="2">
        <v>2.54</v>
      </c>
      <c r="H4" t="s">
        <v>13</v>
      </c>
      <c r="I4">
        <v>0.11899999999999999</v>
      </c>
      <c r="J4" t="s">
        <v>18</v>
      </c>
      <c r="K4" t="s">
        <v>19</v>
      </c>
      <c r="L4" t="s">
        <v>15</v>
      </c>
    </row>
    <row r="5" spans="1:12" x14ac:dyDescent="0.35">
      <c r="A5" s="1" t="s">
        <v>20</v>
      </c>
      <c r="B5" s="1" t="s">
        <v>83</v>
      </c>
      <c r="C5" s="2">
        <f>0.35*40.078+0.42*24.305+0.23*55.845+28.086+3*15.999</f>
        <v>113.16275</v>
      </c>
      <c r="D5">
        <v>10.45</v>
      </c>
      <c r="E5" t="s">
        <v>20</v>
      </c>
      <c r="F5" t="s">
        <v>21</v>
      </c>
      <c r="G5">
        <v>3.4</v>
      </c>
      <c r="H5" t="s">
        <v>13</v>
      </c>
      <c r="I5">
        <v>0.27</v>
      </c>
      <c r="J5" t="s">
        <v>22</v>
      </c>
      <c r="K5" t="s">
        <v>19</v>
      </c>
      <c r="L5" t="s">
        <v>15</v>
      </c>
    </row>
    <row r="6" spans="1:12" x14ac:dyDescent="0.35">
      <c r="A6" s="1" t="s">
        <v>23</v>
      </c>
      <c r="B6" s="1" t="s">
        <v>84</v>
      </c>
      <c r="C6" s="2">
        <f>28.086+4*15.999+(0.7*24.305+0.3*55.845)*2</f>
        <v>159.61599999999999</v>
      </c>
      <c r="D6">
        <v>26.72</v>
      </c>
      <c r="E6" t="s">
        <v>23</v>
      </c>
      <c r="F6" t="s">
        <v>21</v>
      </c>
      <c r="G6">
        <v>3.32</v>
      </c>
      <c r="H6" t="s">
        <v>13</v>
      </c>
      <c r="I6">
        <v>0.15</v>
      </c>
      <c r="J6" t="s">
        <v>24</v>
      </c>
      <c r="K6" t="s">
        <v>19</v>
      </c>
      <c r="L6" t="s">
        <v>15</v>
      </c>
    </row>
    <row r="7" spans="1:12" x14ac:dyDescent="0.35">
      <c r="A7" s="1" t="s">
        <v>25</v>
      </c>
      <c r="B7" s="1" t="s">
        <v>85</v>
      </c>
      <c r="C7" s="2">
        <f>28.086+0.36*26.982+0.19*55.845+0.28*24.305+0.26*40.078+0.08*22.99+0.008*39.098+3.31*15.999</f>
        <v>120.74442400000001</v>
      </c>
      <c r="D7" t="s">
        <v>26</v>
      </c>
      <c r="E7" t="s">
        <v>25</v>
      </c>
      <c r="F7" t="s">
        <v>27</v>
      </c>
      <c r="G7">
        <v>2.9</v>
      </c>
      <c r="H7" t="s">
        <v>28</v>
      </c>
      <c r="I7">
        <v>0.3</v>
      </c>
      <c r="J7" t="s">
        <v>29</v>
      </c>
      <c r="K7" t="s">
        <v>19</v>
      </c>
      <c r="L7" t="s">
        <v>15</v>
      </c>
    </row>
    <row r="8" spans="1:12" x14ac:dyDescent="0.35">
      <c r="A8" s="1" t="s">
        <v>30</v>
      </c>
      <c r="B8" s="1" t="s">
        <v>86</v>
      </c>
      <c r="C8" s="2">
        <f>55.845+3*15.999+3*1.0079+0.0083*26.982</f>
        <v>107.0896506</v>
      </c>
      <c r="F8" t="s">
        <v>31</v>
      </c>
      <c r="G8">
        <v>3.32</v>
      </c>
      <c r="H8" t="s">
        <v>13</v>
      </c>
      <c r="I8" t="s">
        <v>15</v>
      </c>
      <c r="J8" t="s">
        <v>15</v>
      </c>
      <c r="K8" t="s">
        <v>126</v>
      </c>
      <c r="L8" s="3" t="s">
        <v>113</v>
      </c>
    </row>
    <row r="9" spans="1:12" x14ac:dyDescent="0.35">
      <c r="A9" s="1" t="s">
        <v>32</v>
      </c>
      <c r="B9" s="1" t="s">
        <v>32</v>
      </c>
      <c r="C9" s="2">
        <f>54.938+2*15.999+0.0083*26.982</f>
        <v>87.159950600000002</v>
      </c>
      <c r="F9" t="s">
        <v>31</v>
      </c>
      <c r="G9">
        <v>4.7300000000000004</v>
      </c>
      <c r="H9" t="s">
        <v>13</v>
      </c>
      <c r="I9" t="s">
        <v>15</v>
      </c>
      <c r="J9" t="s">
        <v>15</v>
      </c>
      <c r="K9" t="s">
        <v>127</v>
      </c>
      <c r="L9" t="s">
        <v>15</v>
      </c>
    </row>
    <row r="10" spans="1:12" x14ac:dyDescent="0.35">
      <c r="A10" s="4" t="s">
        <v>33</v>
      </c>
      <c r="B10" s="4" t="s">
        <v>33</v>
      </c>
      <c r="C10" s="2">
        <f>26.982+3*15.999+3*1.008</f>
        <v>78.003</v>
      </c>
      <c r="E10" s="5"/>
      <c r="G10">
        <v>2.34</v>
      </c>
      <c r="H10" t="s">
        <v>34</v>
      </c>
      <c r="I10" t="s">
        <v>15</v>
      </c>
      <c r="J10" t="s">
        <v>15</v>
      </c>
      <c r="K10" t="s">
        <v>112</v>
      </c>
      <c r="L10" s="3" t="s">
        <v>15</v>
      </c>
    </row>
    <row r="11" spans="1:12" x14ac:dyDescent="0.35">
      <c r="A11" s="1" t="s">
        <v>35</v>
      </c>
      <c r="B11" s="1" t="s">
        <v>87</v>
      </c>
      <c r="C11" s="2">
        <v>60.08</v>
      </c>
      <c r="E11" t="s">
        <v>26</v>
      </c>
      <c r="F11" t="s">
        <v>12</v>
      </c>
      <c r="G11">
        <v>1.9</v>
      </c>
      <c r="H11" t="s">
        <v>36</v>
      </c>
      <c r="I11">
        <v>100</v>
      </c>
      <c r="J11" t="s">
        <v>37</v>
      </c>
      <c r="K11" t="s">
        <v>19</v>
      </c>
      <c r="L11" t="s">
        <v>15</v>
      </c>
    </row>
    <row r="12" spans="1:12" x14ac:dyDescent="0.35">
      <c r="A12" s="4" t="s">
        <v>38</v>
      </c>
      <c r="B12" s="4" t="s">
        <v>88</v>
      </c>
      <c r="C12" s="2">
        <f>0.92*(28.085+2*15.999)+0.07*(2*1.008+15.999)+0.002*(22.99*2+15.999)+0.001*(2*29.098+15.999)+0.004*(24.305+15.999)+0.003*(40.078+15.999)</f>
        <v>57.065010000000008</v>
      </c>
      <c r="E12" s="5" t="s">
        <v>39</v>
      </c>
      <c r="F12" t="s">
        <v>40</v>
      </c>
      <c r="G12">
        <v>1.9</v>
      </c>
      <c r="H12" t="s">
        <v>36</v>
      </c>
      <c r="I12">
        <v>20</v>
      </c>
      <c r="J12" t="s">
        <v>41</v>
      </c>
      <c r="K12" t="s">
        <v>19</v>
      </c>
      <c r="L12" t="s">
        <v>108</v>
      </c>
    </row>
    <row r="13" spans="1:12" x14ac:dyDescent="0.35">
      <c r="A13" s="1" t="s">
        <v>42</v>
      </c>
      <c r="B13" s="1" t="s">
        <v>89</v>
      </c>
      <c r="C13" s="2">
        <v>258.16000000000003</v>
      </c>
      <c r="E13" t="s">
        <v>42</v>
      </c>
      <c r="F13" t="s">
        <v>12</v>
      </c>
      <c r="G13">
        <v>2.6</v>
      </c>
      <c r="H13" t="s">
        <v>13</v>
      </c>
      <c r="I13">
        <v>11.2</v>
      </c>
      <c r="J13" t="s">
        <v>14</v>
      </c>
      <c r="K13" t="s">
        <v>19</v>
      </c>
      <c r="L13" t="s">
        <v>108</v>
      </c>
    </row>
    <row r="14" spans="1:12" x14ac:dyDescent="0.35">
      <c r="A14" s="1" t="s">
        <v>43</v>
      </c>
      <c r="B14" s="1" t="s">
        <v>45</v>
      </c>
      <c r="C14" s="2">
        <v>455.03793999999999</v>
      </c>
      <c r="E14" s="5" t="s">
        <v>120</v>
      </c>
      <c r="F14" t="s">
        <v>44</v>
      </c>
      <c r="G14">
        <v>2.35</v>
      </c>
      <c r="H14" t="s">
        <v>13</v>
      </c>
      <c r="I14">
        <v>8.5</v>
      </c>
      <c r="J14" t="s">
        <v>14</v>
      </c>
      <c r="K14" t="s">
        <v>19</v>
      </c>
      <c r="L14" t="s">
        <v>108</v>
      </c>
    </row>
    <row r="15" spans="1:12" x14ac:dyDescent="0.35">
      <c r="A15" s="1" t="s">
        <v>118</v>
      </c>
      <c r="B15" s="1" t="s">
        <v>119</v>
      </c>
      <c r="C15" s="2">
        <v>376.69479999999999</v>
      </c>
      <c r="E15" t="s">
        <v>121</v>
      </c>
      <c r="F15" t="s">
        <v>12</v>
      </c>
      <c r="G15">
        <v>2.35</v>
      </c>
      <c r="H15" t="s">
        <v>13</v>
      </c>
      <c r="I15">
        <v>8.5</v>
      </c>
      <c r="J15" t="s">
        <v>45</v>
      </c>
      <c r="K15" t="s">
        <v>45</v>
      </c>
      <c r="L15" t="s">
        <v>108</v>
      </c>
    </row>
    <row r="16" spans="1:12" x14ac:dyDescent="0.35">
      <c r="A16" s="1" t="s">
        <v>46</v>
      </c>
      <c r="B16" s="1" t="s">
        <v>90</v>
      </c>
      <c r="C16" s="2">
        <f>5*24.305+2*26.982+3*28.086+18*15.999+8*1.0079</f>
        <v>555.79220000000009</v>
      </c>
      <c r="D16" s="5" t="s">
        <v>128</v>
      </c>
      <c r="E16" t="s">
        <v>47</v>
      </c>
      <c r="F16" t="s">
        <v>12</v>
      </c>
      <c r="G16">
        <v>2.65</v>
      </c>
      <c r="H16" t="s">
        <v>13</v>
      </c>
      <c r="I16">
        <v>2.7000000000000001E-3</v>
      </c>
      <c r="J16" t="s">
        <v>48</v>
      </c>
      <c r="K16" t="s">
        <v>19</v>
      </c>
      <c r="L16" t="s">
        <v>108</v>
      </c>
    </row>
    <row r="17" spans="1:12" x14ac:dyDescent="0.35">
      <c r="A17" s="1" t="s">
        <v>49</v>
      </c>
      <c r="B17" s="1" t="s">
        <v>91</v>
      </c>
      <c r="C17" s="2">
        <v>277.11</v>
      </c>
      <c r="D17">
        <v>32.200000000000003</v>
      </c>
      <c r="E17" t="s">
        <v>49</v>
      </c>
      <c r="F17" t="s">
        <v>50</v>
      </c>
      <c r="G17">
        <v>2.5299999999999998</v>
      </c>
      <c r="H17" t="s">
        <v>13</v>
      </c>
      <c r="I17">
        <v>7.15</v>
      </c>
      <c r="J17" t="s">
        <v>51</v>
      </c>
      <c r="K17" t="s">
        <v>19</v>
      </c>
      <c r="L17" t="s">
        <v>108</v>
      </c>
    </row>
    <row r="18" spans="1:12" x14ac:dyDescent="0.35">
      <c r="A18" s="1" t="s">
        <v>52</v>
      </c>
      <c r="B18" s="1" t="s">
        <v>92</v>
      </c>
      <c r="C18" s="2">
        <f>0.85*29.098+2.85*26.982+3.15*28.086+12*15.999+2*1.0079</f>
        <v>384.10669999999999</v>
      </c>
      <c r="E18" t="s">
        <v>53</v>
      </c>
      <c r="F18" t="s">
        <v>12</v>
      </c>
      <c r="G18">
        <v>2.75</v>
      </c>
      <c r="H18" t="s">
        <v>13</v>
      </c>
      <c r="I18">
        <v>30</v>
      </c>
      <c r="J18" t="s">
        <v>54</v>
      </c>
      <c r="K18" t="s">
        <v>19</v>
      </c>
      <c r="L18" t="s">
        <v>108</v>
      </c>
    </row>
    <row r="19" spans="1:12" x14ac:dyDescent="0.35">
      <c r="A19" s="1" t="s">
        <v>55</v>
      </c>
      <c r="B19" s="1" t="s">
        <v>93</v>
      </c>
      <c r="C19" s="2">
        <f>0.75*39.098+0.25*24.305+55.845*1.5+0.5*26.982+3.75*28.086+12*15.999+2*1.0079</f>
        <v>431.98455000000001</v>
      </c>
      <c r="E19" t="s">
        <v>55</v>
      </c>
      <c r="F19" t="s">
        <v>12</v>
      </c>
      <c r="G19">
        <v>2.67</v>
      </c>
      <c r="H19" t="s">
        <v>13</v>
      </c>
      <c r="I19">
        <v>30</v>
      </c>
      <c r="J19" t="s">
        <v>52</v>
      </c>
      <c r="K19" t="s">
        <v>19</v>
      </c>
      <c r="L19" t="s">
        <v>108</v>
      </c>
    </row>
    <row r="20" spans="1:12" x14ac:dyDescent="0.35">
      <c r="A20" s="4" t="s">
        <v>122</v>
      </c>
      <c r="B20" s="1" t="s">
        <v>94</v>
      </c>
      <c r="C20" s="6">
        <v>374.23631499999999</v>
      </c>
      <c r="D20" t="s">
        <v>123</v>
      </c>
      <c r="E20" t="s">
        <v>124</v>
      </c>
      <c r="F20" t="s">
        <v>56</v>
      </c>
      <c r="G20">
        <v>3</v>
      </c>
      <c r="H20" t="s">
        <v>13</v>
      </c>
      <c r="I20">
        <v>30</v>
      </c>
      <c r="J20" t="s">
        <v>52</v>
      </c>
      <c r="K20" t="s">
        <v>19</v>
      </c>
      <c r="L20" t="s">
        <v>108</v>
      </c>
    </row>
    <row r="21" spans="1:12" x14ac:dyDescent="0.35">
      <c r="A21" s="1" t="s">
        <v>57</v>
      </c>
      <c r="B21" s="1" t="s">
        <v>95</v>
      </c>
      <c r="C21" s="2">
        <v>25.02</v>
      </c>
      <c r="D21" t="s">
        <v>15</v>
      </c>
      <c r="E21" t="s">
        <v>15</v>
      </c>
      <c r="F21" t="s">
        <v>58</v>
      </c>
      <c r="G21">
        <v>1.25</v>
      </c>
      <c r="H21" t="s">
        <v>59</v>
      </c>
      <c r="I21" t="s">
        <v>15</v>
      </c>
      <c r="J21" t="s">
        <v>15</v>
      </c>
      <c r="K21" t="s">
        <v>60</v>
      </c>
      <c r="L21" t="s">
        <v>15</v>
      </c>
    </row>
    <row r="22" spans="1:12" x14ac:dyDescent="0.35">
      <c r="A22" s="1" t="s">
        <v>61</v>
      </c>
      <c r="B22" s="1" t="s">
        <v>96</v>
      </c>
      <c r="C22" s="2">
        <v>21.94</v>
      </c>
      <c r="D22" t="s">
        <v>15</v>
      </c>
      <c r="E22" t="s">
        <v>15</v>
      </c>
      <c r="F22" t="s">
        <v>62</v>
      </c>
      <c r="G22">
        <v>1.1000000000000001</v>
      </c>
      <c r="H22" t="s">
        <v>63</v>
      </c>
      <c r="I22" t="s">
        <v>15</v>
      </c>
      <c r="J22" t="s">
        <v>15</v>
      </c>
      <c r="K22" t="s">
        <v>64</v>
      </c>
      <c r="L22" t="s">
        <v>15</v>
      </c>
    </row>
    <row r="23" spans="1:12" x14ac:dyDescent="0.35">
      <c r="A23" s="1" t="s">
        <v>65</v>
      </c>
      <c r="B23" s="1" t="s">
        <v>97</v>
      </c>
      <c r="C23" s="2">
        <f>55.845+32.065</f>
        <v>87.91</v>
      </c>
      <c r="E23" t="s">
        <v>65</v>
      </c>
      <c r="F23" t="s">
        <v>12</v>
      </c>
      <c r="G23">
        <v>4.17</v>
      </c>
      <c r="H23" t="s">
        <v>13</v>
      </c>
      <c r="I23" t="s">
        <v>15</v>
      </c>
      <c r="J23" t="s">
        <v>15</v>
      </c>
      <c r="K23" t="s">
        <v>66</v>
      </c>
      <c r="L23" t="s">
        <v>66</v>
      </c>
    </row>
    <row r="24" spans="1:12" x14ac:dyDescent="0.35">
      <c r="A24" s="1" t="s">
        <v>67</v>
      </c>
      <c r="B24" s="1" t="s">
        <v>98</v>
      </c>
      <c r="C24" s="2">
        <f>40.078+12.011+3*15.999</f>
        <v>100.086</v>
      </c>
      <c r="E24" t="s">
        <v>67</v>
      </c>
      <c r="F24" t="s">
        <v>12</v>
      </c>
      <c r="G24">
        <v>2.71</v>
      </c>
      <c r="H24" t="s">
        <v>13</v>
      </c>
      <c r="I24">
        <v>10.4</v>
      </c>
      <c r="J24" t="s">
        <v>107</v>
      </c>
      <c r="K24" t="s">
        <v>68</v>
      </c>
      <c r="L24" t="s">
        <v>111</v>
      </c>
    </row>
    <row r="25" spans="1:12" x14ac:dyDescent="0.35">
      <c r="A25" s="1" t="s">
        <v>69</v>
      </c>
      <c r="B25" s="1" t="s">
        <v>99</v>
      </c>
      <c r="C25" s="2">
        <v>115.85299999999999</v>
      </c>
      <c r="E25" t="s">
        <v>69</v>
      </c>
      <c r="F25" t="s">
        <v>12</v>
      </c>
      <c r="G25">
        <v>3.96</v>
      </c>
      <c r="H25" t="s">
        <v>13</v>
      </c>
      <c r="I25">
        <v>0.13</v>
      </c>
      <c r="J25" t="s">
        <v>70</v>
      </c>
      <c r="K25" t="s">
        <v>66</v>
      </c>
      <c r="L25" t="s">
        <v>109</v>
      </c>
    </row>
    <row r="26" spans="1:12" x14ac:dyDescent="0.35">
      <c r="A26" s="1" t="s">
        <v>71</v>
      </c>
      <c r="B26" s="1" t="s">
        <v>100</v>
      </c>
      <c r="C26" s="2">
        <v>103.19315</v>
      </c>
      <c r="D26" t="s">
        <v>69</v>
      </c>
      <c r="E26" t="s">
        <v>71</v>
      </c>
      <c r="F26" t="s">
        <v>117</v>
      </c>
      <c r="G26">
        <v>3.01</v>
      </c>
      <c r="H26" t="s">
        <v>13</v>
      </c>
      <c r="I26">
        <v>0.13</v>
      </c>
      <c r="J26" t="s">
        <v>72</v>
      </c>
      <c r="K26" t="s">
        <v>69</v>
      </c>
      <c r="L26" t="s">
        <v>69</v>
      </c>
    </row>
    <row r="27" spans="1:12" x14ac:dyDescent="0.35">
      <c r="A27" s="1" t="s">
        <v>73</v>
      </c>
      <c r="B27" s="1" t="s">
        <v>101</v>
      </c>
      <c r="C27" s="2">
        <v>107.51600000000001</v>
      </c>
      <c r="D27" s="5" t="s">
        <v>115</v>
      </c>
      <c r="E27" t="s">
        <v>73</v>
      </c>
      <c r="F27" t="s">
        <v>116</v>
      </c>
      <c r="G27">
        <v>3.03</v>
      </c>
      <c r="H27" t="s">
        <v>13</v>
      </c>
      <c r="I27">
        <v>0.13</v>
      </c>
      <c r="J27" t="s">
        <v>72</v>
      </c>
      <c r="K27" t="s">
        <v>74</v>
      </c>
      <c r="L27" t="s">
        <v>110</v>
      </c>
    </row>
    <row r="28" spans="1:12" x14ac:dyDescent="0.35">
      <c r="A28" s="1" t="s">
        <v>75</v>
      </c>
      <c r="B28" s="1" t="s">
        <v>102</v>
      </c>
      <c r="C28" s="2">
        <v>502.31</v>
      </c>
      <c r="E28" t="s">
        <v>76</v>
      </c>
      <c r="F28" s="5" t="s">
        <v>12</v>
      </c>
      <c r="G28">
        <v>3.08</v>
      </c>
      <c r="H28" s="5" t="s">
        <v>13</v>
      </c>
      <c r="I28">
        <v>3.31</v>
      </c>
      <c r="J28" t="s">
        <v>77</v>
      </c>
      <c r="K28" t="s">
        <v>78</v>
      </c>
      <c r="L28" t="s">
        <v>79</v>
      </c>
    </row>
    <row r="29" spans="1:12" x14ac:dyDescent="0.35">
      <c r="A29" s="1" t="s">
        <v>80</v>
      </c>
      <c r="B29" s="1" t="s">
        <v>103</v>
      </c>
      <c r="C29" s="2">
        <v>501.61</v>
      </c>
      <c r="E29" t="s">
        <v>80</v>
      </c>
      <c r="F29" t="s">
        <v>12</v>
      </c>
      <c r="G29">
        <v>2.65</v>
      </c>
      <c r="H29" t="s">
        <v>13</v>
      </c>
      <c r="I29">
        <v>10.52</v>
      </c>
      <c r="J29" t="s">
        <v>77</v>
      </c>
      <c r="K29" t="s">
        <v>78</v>
      </c>
      <c r="L29" t="s">
        <v>79</v>
      </c>
    </row>
  </sheetData>
  <phoneticPr fontId="5" type="noConversion"/>
  <pageMargins left="0.7" right="0.7" top="0.78740157499999996" bottom="0.78740157499999996" header="0.3" footer="0.3"/>
  <pageSetup orientation="portrait" horizontalDpi="1200" verticalDpi="120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EC1FE-F0EB-42EB-B049-0D411B23D9A8}">
  <dimension ref="A1:A28"/>
  <sheetViews>
    <sheetView zoomScale="61" workbookViewId="0">
      <selection activeCell="C18" sqref="C18"/>
    </sheetView>
  </sheetViews>
  <sheetFormatPr defaultRowHeight="14.5" x14ac:dyDescent="0.35"/>
  <cols>
    <col min="1" max="1" width="37.36328125" customWidth="1"/>
  </cols>
  <sheetData>
    <row r="1" spans="1:1" x14ac:dyDescent="0.35">
      <c r="A1" t="s">
        <v>125</v>
      </c>
    </row>
    <row r="2" spans="1:1" x14ac:dyDescent="0.35">
      <c r="A2" s="7" t="s">
        <v>129</v>
      </c>
    </row>
    <row r="3" spans="1:1" x14ac:dyDescent="0.35">
      <c r="A3" s="7" t="s">
        <v>130</v>
      </c>
    </row>
    <row r="4" spans="1:1" x14ac:dyDescent="0.35">
      <c r="A4" s="7" t="s">
        <v>131</v>
      </c>
    </row>
    <row r="5" spans="1:1" x14ac:dyDescent="0.35">
      <c r="A5" s="7" t="s">
        <v>132</v>
      </c>
    </row>
    <row r="6" spans="1:1" x14ac:dyDescent="0.35">
      <c r="A6" s="7" t="s">
        <v>133</v>
      </c>
    </row>
    <row r="7" spans="1:1" x14ac:dyDescent="0.35">
      <c r="A7" s="7" t="s">
        <v>134</v>
      </c>
    </row>
    <row r="8" spans="1:1" x14ac:dyDescent="0.35">
      <c r="A8" s="7" t="s">
        <v>135</v>
      </c>
    </row>
    <row r="9" spans="1:1" x14ac:dyDescent="0.35">
      <c r="A9" s="7" t="s">
        <v>136</v>
      </c>
    </row>
    <row r="10" spans="1:1" x14ac:dyDescent="0.35">
      <c r="A10" s="7" t="s">
        <v>137</v>
      </c>
    </row>
    <row r="11" spans="1:1" x14ac:dyDescent="0.35">
      <c r="A11" s="7" t="s">
        <v>138</v>
      </c>
    </row>
    <row r="12" spans="1:1" x14ac:dyDescent="0.35">
      <c r="A12" s="7" t="s">
        <v>139</v>
      </c>
    </row>
    <row r="13" spans="1:1" x14ac:dyDescent="0.35">
      <c r="A13" s="7" t="s">
        <v>140</v>
      </c>
    </row>
    <row r="14" spans="1:1" x14ac:dyDescent="0.35">
      <c r="A14" s="7" t="s">
        <v>141</v>
      </c>
    </row>
    <row r="15" spans="1:1" x14ac:dyDescent="0.35">
      <c r="A15" s="7" t="s">
        <v>142</v>
      </c>
    </row>
    <row r="16" spans="1:1" x14ac:dyDescent="0.35">
      <c r="A16" s="7" t="s">
        <v>143</v>
      </c>
    </row>
    <row r="17" spans="1:1" x14ac:dyDescent="0.35">
      <c r="A17" s="7" t="s">
        <v>144</v>
      </c>
    </row>
    <row r="18" spans="1:1" x14ac:dyDescent="0.35">
      <c r="A18" s="7" t="s">
        <v>145</v>
      </c>
    </row>
    <row r="19" spans="1:1" x14ac:dyDescent="0.35">
      <c r="A19" s="7" t="s">
        <v>146</v>
      </c>
    </row>
    <row r="20" spans="1:1" x14ac:dyDescent="0.35">
      <c r="A20" s="7" t="s">
        <v>147</v>
      </c>
    </row>
    <row r="21" spans="1:1" x14ac:dyDescent="0.35">
      <c r="A21" s="7" t="s">
        <v>148</v>
      </c>
    </row>
    <row r="22" spans="1:1" x14ac:dyDescent="0.35">
      <c r="A22" s="7" t="s">
        <v>149</v>
      </c>
    </row>
    <row r="23" spans="1:1" x14ac:dyDescent="0.35">
      <c r="A23" s="7" t="s">
        <v>150</v>
      </c>
    </row>
    <row r="24" spans="1:1" x14ac:dyDescent="0.35">
      <c r="A24" s="7" t="s">
        <v>151</v>
      </c>
    </row>
    <row r="25" spans="1:1" x14ac:dyDescent="0.35">
      <c r="A25" s="7" t="s">
        <v>152</v>
      </c>
    </row>
    <row r="26" spans="1:1" x14ac:dyDescent="0.35">
      <c r="A26" s="7" t="s">
        <v>153</v>
      </c>
    </row>
    <row r="27" spans="1:1" x14ac:dyDescent="0.35">
      <c r="A27" s="7" t="s">
        <v>154</v>
      </c>
    </row>
    <row r="28" spans="1:1" x14ac:dyDescent="0.35">
      <c r="A28" s="7" t="s">
        <v>155</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Inputs</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Müller, G. (Gerrit)</dc:creator>
  <cp:lastModifiedBy>Müller, G. (Gerrit)</cp:lastModifiedBy>
  <dcterms:created xsi:type="dcterms:W3CDTF">2023-10-20T17:26:38Z</dcterms:created>
  <dcterms:modified xsi:type="dcterms:W3CDTF">2024-05-19T17:48:30Z</dcterms:modified>
</cp:coreProperties>
</file>